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3"/>
  </bookViews>
  <sheets>
    <sheet name="CIS" sheetId="1" r:id="rId1"/>
    <sheet name="CBS" sheetId="2" r:id="rId2"/>
    <sheet name="SCE" sheetId="3" r:id="rId3"/>
    <sheet name="CFS" sheetId="4" r:id="rId4"/>
  </sheets>
  <definedNames>
    <definedName name="_xlnm.Print_Area" localSheetId="1">'CBS'!$A$1:$H$41</definedName>
    <definedName name="_xlnm.Print_Area" localSheetId="3">'CFS'!$A$1:$G$40</definedName>
    <definedName name="_xlnm.Print_Area" localSheetId="0">'CIS'!$A$1:$H$36</definedName>
    <definedName name="_xlnm.Print_Area" localSheetId="2">'SCE'!$A$1:$K$33</definedName>
  </definedNames>
  <calcPr fullCalcOnLoad="1"/>
</workbook>
</file>

<file path=xl/sharedStrings.xml><?xml version="1.0" encoding="utf-8"?>
<sst xmlns="http://schemas.openxmlformats.org/spreadsheetml/2006/main" count="130" uniqueCount="99">
  <si>
    <t>Condensed Consolidated Income Statements</t>
  </si>
  <si>
    <t>Revenue</t>
  </si>
  <si>
    <t>Cost of sales</t>
  </si>
  <si>
    <t>Administrative expenses</t>
  </si>
  <si>
    <t>Income tax expense</t>
  </si>
  <si>
    <t>Gross profit</t>
  </si>
  <si>
    <t>RM'000</t>
  </si>
  <si>
    <t>Fixed manufacturing expenses</t>
  </si>
  <si>
    <r>
      <t xml:space="preserve">Nakamichi Corporation Berhad </t>
    </r>
    <r>
      <rPr>
        <b/>
        <sz val="8"/>
        <rFont val="Times New Roman"/>
        <family val="1"/>
      </rPr>
      <t>(Company No. 301384-H)</t>
    </r>
  </si>
  <si>
    <t xml:space="preserve"> - Basic (sen)</t>
  </si>
  <si>
    <t xml:space="preserve"> - Diluted (sen)</t>
  </si>
  <si>
    <t>Qtr Ended</t>
  </si>
  <si>
    <t>Comparative</t>
  </si>
  <si>
    <t>Cummulative</t>
  </si>
  <si>
    <t>Current</t>
  </si>
  <si>
    <t>(RM'000)</t>
  </si>
  <si>
    <t>to date</t>
  </si>
  <si>
    <t>Condensed Consolidated Balance Sheet</t>
  </si>
  <si>
    <t>As at</t>
  </si>
  <si>
    <t>ASSETS</t>
  </si>
  <si>
    <t>Non-current assets</t>
  </si>
  <si>
    <t>Current assets</t>
  </si>
  <si>
    <t>Inventories</t>
  </si>
  <si>
    <t>Cash and bank balances</t>
  </si>
  <si>
    <t>TOTAL ASSETS</t>
  </si>
  <si>
    <t>EQUITY AND LIABILITIES</t>
  </si>
  <si>
    <t>Share Capital</t>
  </si>
  <si>
    <t>Reserves</t>
  </si>
  <si>
    <t>Current Liabilities</t>
  </si>
  <si>
    <t>TOTAL EQUITY AND LIABILITIES</t>
  </si>
  <si>
    <t>Selling and distribution expenses</t>
  </si>
  <si>
    <t>Interest Income</t>
  </si>
  <si>
    <t>Total Equity</t>
  </si>
  <si>
    <t>Condensed Consolidated Cash Flow Statement</t>
  </si>
  <si>
    <t>Depr</t>
  </si>
  <si>
    <t>PBT</t>
  </si>
  <si>
    <t>Retained Profits/</t>
  </si>
  <si>
    <t>(accumulated loss)</t>
  </si>
  <si>
    <t>Total</t>
  </si>
  <si>
    <t>Balance at beginning of year</t>
  </si>
  <si>
    <t>Balance at end of period</t>
  </si>
  <si>
    <t>Other</t>
  </si>
  <si>
    <t>Profit/(Loss) for the period</t>
  </si>
  <si>
    <t>Condensed Consolidated Statements of Changes in Equity</t>
  </si>
  <si>
    <t>Loss from operation</t>
  </si>
  <si>
    <t>Property, plant &amp; equipment</t>
  </si>
  <si>
    <t>Other receivable</t>
  </si>
  <si>
    <t>Share capital</t>
  </si>
  <si>
    <t>Trade payables</t>
  </si>
  <si>
    <t>Other payables</t>
  </si>
  <si>
    <t>Total Liabilities</t>
  </si>
  <si>
    <t>N/A</t>
  </si>
  <si>
    <t>Loss per share</t>
  </si>
  <si>
    <t>Loss before tax</t>
  </si>
  <si>
    <t>Loss for the period</t>
  </si>
  <si>
    <t>(The condensed consolidated income statements should be read in conjunction with the audited financial statements</t>
  </si>
  <si>
    <t>(The condensed consolidated cash flow statements should be read in conjunction with the audited financial statements</t>
  </si>
  <si>
    <t>(The condensed consolidated statement of changes in equity should be read in conjunction with the audited financial statements</t>
  </si>
  <si>
    <t>(The condensed consolidated balance sheets should be read in conjunction with the audited financial</t>
  </si>
  <si>
    <t>the interim financial statements)</t>
  </si>
  <si>
    <t>Share Premium</t>
  </si>
  <si>
    <t>Investment</t>
  </si>
  <si>
    <t>31.12.2006</t>
  </si>
  <si>
    <t xml:space="preserve">Finance Cost </t>
  </si>
  <si>
    <t xml:space="preserve"> for the year ended 31 December 2006 and the accompanying explanatory notes attached to the interim financial statements)</t>
  </si>
  <si>
    <t>statements for the year ended 31 December 2006 and the accompanying explanatory notes attached to</t>
  </si>
  <si>
    <t>CASH FLOWS FROM OPERATING ACTIVITIES</t>
  </si>
  <si>
    <t>Adjustment for:</t>
  </si>
  <si>
    <t>Loss before taxation</t>
  </si>
  <si>
    <t>Depreciation</t>
  </si>
  <si>
    <t>Decrease/(Increase) in receivable</t>
  </si>
  <si>
    <t>(Decrease)/Increase in payables</t>
  </si>
  <si>
    <t>Net cash generated from operating activities</t>
  </si>
  <si>
    <t>CASH FLOWS FROM INVESTING ACTIVITIES</t>
  </si>
  <si>
    <t>Purchase of property, plant and equipment</t>
  </si>
  <si>
    <t>CASH FLOWS FROM FINANCING ACTIVITIES</t>
  </si>
  <si>
    <t>Interest paid</t>
  </si>
  <si>
    <t>Repayment of short term borrowing</t>
  </si>
  <si>
    <t>Net cash (used in)/generated from investing activities</t>
  </si>
  <si>
    <t>Net cash used in financing activities</t>
  </si>
  <si>
    <t>CASH AND CASH EQUIVALENTS AT BEGINNING OF YEAR</t>
  </si>
  <si>
    <t>CASH AND CASH EQUIVALENTS AT END OF YEAR</t>
  </si>
  <si>
    <t>NET (DECREASE)/INCREASE IN CASH AND CASH EQUIVALENTS</t>
  </si>
  <si>
    <t>Other Income/(loss)</t>
  </si>
  <si>
    <t>Provision for impairment loss in investment</t>
  </si>
  <si>
    <t>Proceeds from disposal of property, plant and equipment</t>
  </si>
  <si>
    <t>Interest received</t>
  </si>
  <si>
    <t>Loss on disposal of property, plant and equipment</t>
  </si>
  <si>
    <t>Interest (income)/expenses</t>
  </si>
  <si>
    <t>For the quarter ended 31 December 2007</t>
  </si>
  <si>
    <t>31 Dec</t>
  </si>
  <si>
    <t>12 months</t>
  </si>
  <si>
    <t>As at 31 December 2007</t>
  </si>
  <si>
    <t xml:space="preserve">12 months </t>
  </si>
  <si>
    <t>ended 31 Dec</t>
  </si>
  <si>
    <t>12 months quarter ended 31 Dec 2007</t>
  </si>
  <si>
    <t>12 months quarter ended 31 Dec 2006</t>
  </si>
  <si>
    <t>31.12.2007</t>
  </si>
  <si>
    <t>Trade Debtor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</si>
</sst>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mm/dd/yy"/>
    <numFmt numFmtId="173" formatCode="#,##0.00000_);\(#,##0.00000\)"/>
    <numFmt numFmtId="174" formatCode="#,##0.00000"/>
    <numFmt numFmtId="175" formatCode="_(* #,##0.00_);_(* \(#,##0.00\);_(* &quot;-&quot;_);_(@_)"/>
    <numFmt numFmtId="176" formatCode="_(* #,##0.0_);_(* \(#,##0.0\);_(* &quot;-&quot;_);_(@_)"/>
    <numFmt numFmtId="177" formatCode="#,##0.0_);\(#,##0.0\)"/>
    <numFmt numFmtId="178" formatCode="#,##0.000_);\(#,##0.000\)"/>
    <numFmt numFmtId="179" formatCode="#,##0.0000_);\(#,##0.00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Border="1" applyAlignment="1" quotePrefix="1">
      <alignment horizontal="center"/>
    </xf>
    <xf numFmtId="43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43" fontId="1" fillId="0" borderId="0" xfId="15" applyFont="1" applyAlignment="1">
      <alignment/>
    </xf>
    <xf numFmtId="0" fontId="5" fillId="0" borderId="0" xfId="0" applyFont="1" applyBorder="1" applyAlignment="1">
      <alignment/>
    </xf>
    <xf numFmtId="165" fontId="1" fillId="0" borderId="0" xfId="15" applyNumberFormat="1" applyFont="1" applyFill="1" applyAlignment="1">
      <alignment horizontal="center"/>
    </xf>
    <xf numFmtId="165" fontId="1" fillId="0" borderId="1" xfId="15" applyNumberFormat="1" applyFont="1" applyFill="1" applyBorder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0" applyNumberFormat="1" applyFont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3" xfId="15" applyNumberFormat="1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65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8">
      <selection activeCell="F24" sqref="F24"/>
    </sheetView>
  </sheetViews>
  <sheetFormatPr defaultColWidth="9.140625" defaultRowHeight="15.75" customHeight="1"/>
  <cols>
    <col min="1" max="1" width="29.57421875" style="1" customWidth="1"/>
    <col min="2" max="2" width="11.28125" style="15" customWidth="1"/>
    <col min="3" max="3" width="3.140625" style="1" customWidth="1"/>
    <col min="4" max="4" width="11.140625" style="1" customWidth="1"/>
    <col min="5" max="5" width="4.421875" style="1" customWidth="1"/>
    <col min="6" max="6" width="11.7109375" style="1" customWidth="1"/>
    <col min="7" max="7" width="3.140625" style="1" customWidth="1"/>
    <col min="8" max="8" width="10.7109375" style="1" customWidth="1"/>
    <col min="9" max="16384" width="7.8515625" style="1" customWidth="1"/>
  </cols>
  <sheetData>
    <row r="1" ht="15.75" customHeight="1">
      <c r="A1" s="5" t="s">
        <v>8</v>
      </c>
    </row>
    <row r="2" ht="15.75" customHeight="1">
      <c r="A2" s="6"/>
    </row>
    <row r="3" spans="1:2" ht="15.75" customHeight="1">
      <c r="A3" s="5" t="s">
        <v>0</v>
      </c>
      <c r="B3" s="16"/>
    </row>
    <row r="4" ht="15.75" customHeight="1">
      <c r="A4" s="5" t="s">
        <v>89</v>
      </c>
    </row>
    <row r="5" ht="15.75" customHeight="1">
      <c r="A5" s="5"/>
    </row>
    <row r="6" spans="2:8" ht="15.75" customHeight="1">
      <c r="B6" s="47"/>
      <c r="C6" s="47"/>
      <c r="D6" s="47"/>
      <c r="F6" s="48"/>
      <c r="G6" s="48"/>
      <c r="H6" s="48"/>
    </row>
    <row r="7" spans="2:8" ht="15.75" customHeight="1">
      <c r="B7" s="30">
        <v>2007</v>
      </c>
      <c r="C7" s="2"/>
      <c r="D7" s="9">
        <v>2006</v>
      </c>
      <c r="F7" s="7">
        <f>+B7</f>
        <v>2007</v>
      </c>
      <c r="G7" s="2"/>
      <c r="H7" s="9">
        <f>+D7</f>
        <v>2006</v>
      </c>
    </row>
    <row r="8" spans="2:8" ht="15.75" customHeight="1">
      <c r="B8" s="18" t="s">
        <v>14</v>
      </c>
      <c r="C8" s="2"/>
      <c r="D8" s="10" t="s">
        <v>12</v>
      </c>
      <c r="F8" s="8" t="s">
        <v>91</v>
      </c>
      <c r="G8" s="2"/>
      <c r="H8" s="10" t="str">
        <f>+F8</f>
        <v>12 months</v>
      </c>
    </row>
    <row r="9" spans="2:8" ht="15.75" customHeight="1">
      <c r="B9" s="18" t="s">
        <v>11</v>
      </c>
      <c r="C9" s="2"/>
      <c r="D9" s="10" t="s">
        <v>11</v>
      </c>
      <c r="F9" s="8" t="s">
        <v>13</v>
      </c>
      <c r="G9" s="2"/>
      <c r="H9" s="10" t="s">
        <v>13</v>
      </c>
    </row>
    <row r="10" spans="2:8" ht="15.75" customHeight="1">
      <c r="B10" s="20" t="s">
        <v>90</v>
      </c>
      <c r="C10" s="2"/>
      <c r="D10" s="11" t="str">
        <f>+B10</f>
        <v>31 Dec</v>
      </c>
      <c r="F10" s="8" t="s">
        <v>16</v>
      </c>
      <c r="G10" s="2"/>
      <c r="H10" s="10" t="s">
        <v>16</v>
      </c>
    </row>
    <row r="11" spans="2:8" ht="15.75" customHeight="1">
      <c r="B11" s="17" t="s">
        <v>15</v>
      </c>
      <c r="C11" s="2"/>
      <c r="D11" s="9" t="s">
        <v>15</v>
      </c>
      <c r="F11" s="7" t="s">
        <v>15</v>
      </c>
      <c r="G11" s="2"/>
      <c r="H11" s="9" t="s">
        <v>15</v>
      </c>
    </row>
    <row r="12" spans="2:8" ht="15.75" customHeight="1">
      <c r="B12" s="17"/>
      <c r="C12" s="2"/>
      <c r="D12" s="9"/>
      <c r="F12" s="7"/>
      <c r="G12" s="2"/>
      <c r="H12" s="9"/>
    </row>
    <row r="14" spans="1:8" ht="15.75" customHeight="1">
      <c r="A14" s="1" t="s">
        <v>1</v>
      </c>
      <c r="B14" s="14">
        <v>1360</v>
      </c>
      <c r="C14" s="2"/>
      <c r="D14" s="14">
        <v>4031</v>
      </c>
      <c r="E14" s="2"/>
      <c r="F14" s="14">
        <v>8340</v>
      </c>
      <c r="G14" s="2"/>
      <c r="H14" s="14">
        <v>26797</v>
      </c>
    </row>
    <row r="15" spans="1:8" ht="15.75" customHeight="1">
      <c r="A15" s="1" t="s">
        <v>2</v>
      </c>
      <c r="B15" s="22">
        <v>-1335</v>
      </c>
      <c r="C15" s="2"/>
      <c r="D15" s="22">
        <v>-1012</v>
      </c>
      <c r="E15" s="2"/>
      <c r="F15" s="22">
        <v>-9017</v>
      </c>
      <c r="G15" s="2"/>
      <c r="H15" s="22">
        <v>-24430</v>
      </c>
    </row>
    <row r="16" spans="1:8" ht="15.75" customHeight="1">
      <c r="A16" s="1" t="s">
        <v>5</v>
      </c>
      <c r="B16" s="14">
        <f>SUM(B14:B15)</f>
        <v>25</v>
      </c>
      <c r="C16" s="2"/>
      <c r="D16" s="14">
        <f>SUM(D14:D15)</f>
        <v>3019</v>
      </c>
      <c r="E16" s="2"/>
      <c r="F16" s="14">
        <f>SUM(F14:F15)</f>
        <v>-677</v>
      </c>
      <c r="G16" s="2"/>
      <c r="H16" s="14">
        <f>SUM(H14:H15)</f>
        <v>2367</v>
      </c>
    </row>
    <row r="17" spans="2:8" ht="15.75" customHeight="1">
      <c r="B17" s="14"/>
      <c r="C17" s="2"/>
      <c r="D17" s="14"/>
      <c r="E17" s="2"/>
      <c r="F17" s="14"/>
      <c r="G17" s="2"/>
      <c r="H17" s="14"/>
    </row>
    <row r="18" spans="1:8" ht="15.75" customHeight="1">
      <c r="A18" s="1" t="s">
        <v>83</v>
      </c>
      <c r="B18" s="14"/>
      <c r="C18" s="2"/>
      <c r="D18" s="14">
        <v>-151</v>
      </c>
      <c r="E18" s="2"/>
      <c r="F18" s="14">
        <v>-287</v>
      </c>
      <c r="G18" s="2"/>
      <c r="H18" s="14">
        <v>-151</v>
      </c>
    </row>
    <row r="19" spans="1:8" ht="15.75" customHeight="1">
      <c r="A19" s="1" t="s">
        <v>7</v>
      </c>
      <c r="B19" s="36">
        <f>-185-267</f>
        <v>-452</v>
      </c>
      <c r="C19" s="2"/>
      <c r="D19" s="14">
        <v>-1227</v>
      </c>
      <c r="E19" s="2"/>
      <c r="F19" s="14">
        <f>-4526-267</f>
        <v>-4793</v>
      </c>
      <c r="G19" s="2"/>
      <c r="H19" s="14">
        <v>-4693</v>
      </c>
    </row>
    <row r="20" spans="1:8" ht="15.75" customHeight="1">
      <c r="A20" s="1" t="s">
        <v>3</v>
      </c>
      <c r="B20" s="14">
        <f>-4016+35-591</f>
        <v>-4572</v>
      </c>
      <c r="C20" s="2"/>
      <c r="D20" s="14">
        <v>-8577</v>
      </c>
      <c r="E20" s="2"/>
      <c r="F20" s="14">
        <f>-12556+33-3644-52-591</f>
        <v>-16810</v>
      </c>
      <c r="G20" s="2"/>
      <c r="H20" s="14">
        <v>-11389</v>
      </c>
    </row>
    <row r="21" spans="1:8" ht="15.75" customHeight="1">
      <c r="A21" s="1" t="s">
        <v>30</v>
      </c>
      <c r="B21" s="37">
        <v>0</v>
      </c>
      <c r="C21" s="2"/>
      <c r="D21" s="22">
        <v>-63</v>
      </c>
      <c r="E21" s="2"/>
      <c r="F21" s="22">
        <v>-211</v>
      </c>
      <c r="G21" s="2"/>
      <c r="H21" s="22">
        <v>-210</v>
      </c>
    </row>
    <row r="22" spans="1:8" ht="15.75" customHeight="1" hidden="1">
      <c r="A22" s="1" t="s">
        <v>31</v>
      </c>
      <c r="B22" s="14">
        <v>0.45307</v>
      </c>
      <c r="C22" s="2"/>
      <c r="D22" s="14">
        <v>0</v>
      </c>
      <c r="E22" s="2"/>
      <c r="F22" s="14">
        <v>0.45307</v>
      </c>
      <c r="G22" s="2"/>
      <c r="H22" s="14">
        <v>0</v>
      </c>
    </row>
    <row r="23" spans="1:8" ht="15.75" customHeight="1">
      <c r="A23" s="1" t="s">
        <v>44</v>
      </c>
      <c r="B23" s="14">
        <f>SUM(B16:B21)</f>
        <v>-4999</v>
      </c>
      <c r="C23" s="2"/>
      <c r="D23" s="14">
        <f>SUM(D16:D21)</f>
        <v>-6999</v>
      </c>
      <c r="E23" s="2"/>
      <c r="F23" s="14">
        <f>SUM(F16:F21)</f>
        <v>-22778</v>
      </c>
      <c r="G23" s="2"/>
      <c r="H23" s="14">
        <f>SUM(H16:H21)</f>
        <v>-14076</v>
      </c>
    </row>
    <row r="24" spans="1:8" ht="15.75" customHeight="1">
      <c r="A24" s="1" t="s">
        <v>63</v>
      </c>
      <c r="B24" s="22">
        <v>6</v>
      </c>
      <c r="C24" s="2"/>
      <c r="D24" s="22">
        <v>5</v>
      </c>
      <c r="E24" s="2"/>
      <c r="F24" s="22">
        <v>7</v>
      </c>
      <c r="G24" s="2"/>
      <c r="H24" s="22">
        <v>-24</v>
      </c>
    </row>
    <row r="25" spans="1:8" ht="15.75" customHeight="1">
      <c r="A25" s="1" t="s">
        <v>53</v>
      </c>
      <c r="B25" s="14">
        <f>SUM(B23:B24)</f>
        <v>-4993</v>
      </c>
      <c r="C25" s="2"/>
      <c r="D25" s="14">
        <f>SUM(D23:D24)</f>
        <v>-6994</v>
      </c>
      <c r="E25" s="2"/>
      <c r="F25" s="14">
        <f>SUM(F23:F24)</f>
        <v>-22771</v>
      </c>
      <c r="G25" s="2"/>
      <c r="H25" s="14">
        <f>SUM(H23:H24)</f>
        <v>-14100</v>
      </c>
    </row>
    <row r="26" spans="1:8" ht="15.75" customHeight="1">
      <c r="A26" s="1" t="s">
        <v>4</v>
      </c>
      <c r="B26" s="22">
        <v>0</v>
      </c>
      <c r="C26" s="2"/>
      <c r="D26" s="22">
        <v>0</v>
      </c>
      <c r="E26" s="2"/>
      <c r="F26" s="22">
        <v>-1</v>
      </c>
      <c r="G26" s="2"/>
      <c r="H26" s="22">
        <v>-1</v>
      </c>
    </row>
    <row r="27" spans="1:8" ht="15.75" customHeight="1" thickBot="1">
      <c r="A27" s="1" t="s">
        <v>54</v>
      </c>
      <c r="B27" s="23">
        <f>SUM(B25:B26)</f>
        <v>-4993</v>
      </c>
      <c r="C27" s="2"/>
      <c r="D27" s="23">
        <f>SUM(D25:D26)</f>
        <v>-6994</v>
      </c>
      <c r="E27" s="2"/>
      <c r="F27" s="23">
        <f>SUM(F25:F26)</f>
        <v>-22772</v>
      </c>
      <c r="G27" s="2"/>
      <c r="H27" s="23">
        <f>SUM(H25:H26)</f>
        <v>-14101</v>
      </c>
    </row>
    <row r="29" ht="15.75" customHeight="1">
      <c r="A29" s="1" t="s">
        <v>52</v>
      </c>
    </row>
    <row r="30" spans="1:8" ht="15.75" customHeight="1">
      <c r="A30" s="1" t="s">
        <v>9</v>
      </c>
      <c r="B30" s="21">
        <f>+B27/55410*100</f>
        <v>-9.011008843169103</v>
      </c>
      <c r="C30" s="21"/>
      <c r="D30" s="21">
        <f>+D27/55410*100</f>
        <v>-12.622270348312577</v>
      </c>
      <c r="E30" s="21"/>
      <c r="F30" s="21">
        <f>+F27/55410*100</f>
        <v>-41.097274860133545</v>
      </c>
      <c r="G30" s="21"/>
      <c r="H30" s="21">
        <f>+H27/55410*100</f>
        <v>-25.448475004511824</v>
      </c>
    </row>
    <row r="31" spans="1:8" ht="15.75" customHeight="1">
      <c r="A31" s="1" t="s">
        <v>10</v>
      </c>
      <c r="B31" s="14" t="s">
        <v>51</v>
      </c>
      <c r="C31" s="2"/>
      <c r="D31" s="14" t="s">
        <v>51</v>
      </c>
      <c r="E31" s="2"/>
      <c r="F31" s="14" t="s">
        <v>51</v>
      </c>
      <c r="G31" s="2"/>
      <c r="H31" s="14" t="s">
        <v>51</v>
      </c>
    </row>
    <row r="34" spans="1:10" ht="15.75" customHeight="1">
      <c r="A34" s="28" t="s">
        <v>55</v>
      </c>
      <c r="B34" s="38"/>
      <c r="C34" s="28"/>
      <c r="D34" s="28"/>
      <c r="E34" s="28"/>
      <c r="F34" s="28"/>
      <c r="G34" s="28"/>
      <c r="H34" s="28"/>
      <c r="I34" s="28"/>
      <c r="J34" s="28"/>
    </row>
    <row r="35" spans="1:10" ht="15.75" customHeight="1">
      <c r="A35" s="28" t="s">
        <v>64</v>
      </c>
      <c r="B35" s="38"/>
      <c r="C35" s="28"/>
      <c r="D35" s="28"/>
      <c r="E35" s="28"/>
      <c r="F35" s="28"/>
      <c r="G35" s="28"/>
      <c r="H35" s="28"/>
      <c r="I35" s="28"/>
      <c r="J35" s="28"/>
    </row>
  </sheetData>
  <mergeCells count="2">
    <mergeCell ref="B6:D6"/>
    <mergeCell ref="F6:H6"/>
  </mergeCells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workbookViewId="0" topLeftCell="A1">
      <selection activeCell="F33" sqref="F33"/>
    </sheetView>
  </sheetViews>
  <sheetFormatPr defaultColWidth="9.140625" defaultRowHeight="12.75"/>
  <cols>
    <col min="1" max="1" width="8.8515625" style="1" customWidth="1"/>
    <col min="2" max="2" width="9.57421875" style="1" customWidth="1"/>
    <col min="3" max="4" width="7.8515625" style="1" customWidth="1"/>
    <col min="5" max="5" width="11.140625" style="1" customWidth="1"/>
    <col min="6" max="6" width="15.28125" style="1" customWidth="1"/>
    <col min="7" max="7" width="6.421875" style="1" customWidth="1"/>
    <col min="8" max="8" width="12.8515625" style="1" customWidth="1"/>
    <col min="9" max="16384" width="7.8515625" style="1" customWidth="1"/>
  </cols>
  <sheetData>
    <row r="1" spans="1:6" ht="15.75">
      <c r="A1" s="5" t="s">
        <v>8</v>
      </c>
      <c r="B1" s="31"/>
      <c r="C1" s="31"/>
      <c r="D1" s="31"/>
      <c r="E1" s="31"/>
      <c r="F1" s="31"/>
    </row>
    <row r="2" ht="12.75">
      <c r="A2" s="6"/>
    </row>
    <row r="3" spans="1:2" ht="15.75">
      <c r="A3" s="5" t="s">
        <v>17</v>
      </c>
      <c r="B3" s="5"/>
    </row>
    <row r="4" ht="15.75">
      <c r="A4" s="5" t="s">
        <v>92</v>
      </c>
    </row>
    <row r="5" ht="15.75">
      <c r="A5" s="5"/>
    </row>
    <row r="7" spans="6:8" ht="12.75">
      <c r="F7" s="12" t="s">
        <v>18</v>
      </c>
      <c r="H7" s="12" t="s">
        <v>18</v>
      </c>
    </row>
    <row r="8" spans="6:8" ht="12.75">
      <c r="F8" s="12" t="s">
        <v>97</v>
      </c>
      <c r="H8" s="12" t="s">
        <v>62</v>
      </c>
    </row>
    <row r="9" spans="6:8" ht="12.75">
      <c r="F9" s="12" t="s">
        <v>6</v>
      </c>
      <c r="H9" s="12" t="s">
        <v>6</v>
      </c>
    </row>
    <row r="10" ht="12.75">
      <c r="H10" s="12"/>
    </row>
    <row r="11" spans="1:2" ht="12.75">
      <c r="A11" s="4" t="s">
        <v>19</v>
      </c>
      <c r="B11" s="4"/>
    </row>
    <row r="12" spans="1:11" ht="12.75">
      <c r="A12" s="4" t="s">
        <v>20</v>
      </c>
      <c r="B12" s="4"/>
      <c r="J12" s="1" t="s">
        <v>35</v>
      </c>
      <c r="K12" s="1">
        <v>-3389</v>
      </c>
    </row>
    <row r="13" spans="1:11" ht="12.75">
      <c r="A13" s="1" t="s">
        <v>45</v>
      </c>
      <c r="F13" s="15">
        <f>27119-267</f>
        <v>26852</v>
      </c>
      <c r="H13" s="15">
        <v>28232</v>
      </c>
      <c r="J13" s="1" t="s">
        <v>34</v>
      </c>
      <c r="K13" s="1">
        <v>312</v>
      </c>
    </row>
    <row r="14" spans="1:8" ht="12.75">
      <c r="A14" s="1" t="s">
        <v>61</v>
      </c>
      <c r="F14" s="15">
        <v>5684</v>
      </c>
      <c r="H14" s="15">
        <v>20398</v>
      </c>
    </row>
    <row r="15" spans="6:8" ht="12.75">
      <c r="F15" s="24">
        <f>SUM(F13:F14)</f>
        <v>32536</v>
      </c>
      <c r="H15" s="24">
        <f>SUM(H13:H14)</f>
        <v>48630</v>
      </c>
    </row>
    <row r="16" spans="6:8" ht="12.75">
      <c r="F16" s="15"/>
      <c r="H16" s="15"/>
    </row>
    <row r="17" spans="1:8" ht="12.75">
      <c r="A17" s="4" t="s">
        <v>21</v>
      </c>
      <c r="B17" s="4"/>
      <c r="F17" s="15"/>
      <c r="H17" s="15"/>
    </row>
    <row r="18" spans="1:10" ht="12.75" hidden="1">
      <c r="A18" s="1" t="s">
        <v>22</v>
      </c>
      <c r="F18" s="15">
        <v>0</v>
      </c>
      <c r="H18" s="15">
        <v>0</v>
      </c>
      <c r="J18" s="26">
        <f>H18-F18</f>
        <v>0</v>
      </c>
    </row>
    <row r="19" spans="1:10" ht="12.75">
      <c r="A19" s="1" t="s">
        <v>98</v>
      </c>
      <c r="F19" s="15">
        <v>676</v>
      </c>
      <c r="H19" s="15"/>
      <c r="J19" s="26"/>
    </row>
    <row r="20" spans="1:11" ht="12.75">
      <c r="A20" s="1" t="s">
        <v>46</v>
      </c>
      <c r="F20" s="15">
        <v>17872</v>
      </c>
      <c r="H20" s="15">
        <v>8598</v>
      </c>
      <c r="J20" s="26">
        <f>H20-F20</f>
        <v>-9274</v>
      </c>
      <c r="K20" s="3"/>
    </row>
    <row r="21" spans="1:11" ht="12.75">
      <c r="A21" s="1" t="s">
        <v>23</v>
      </c>
      <c r="F21" s="25">
        <f>83+271</f>
        <v>354</v>
      </c>
      <c r="G21" s="13"/>
      <c r="H21" s="25">
        <v>7535</v>
      </c>
      <c r="J21" s="27"/>
      <c r="K21" s="26">
        <f>SUM(J18:J20)</f>
        <v>-9274</v>
      </c>
    </row>
    <row r="22" spans="6:8" ht="12.75">
      <c r="F22" s="24">
        <f>SUM(F18:F21)</f>
        <v>18902</v>
      </c>
      <c r="G22" s="13"/>
      <c r="H22" s="24">
        <f>SUM(H18:H21)</f>
        <v>16133</v>
      </c>
    </row>
    <row r="23" spans="1:8" ht="13.5" thickBot="1">
      <c r="A23" s="4" t="s">
        <v>24</v>
      </c>
      <c r="B23" s="4"/>
      <c r="F23" s="19">
        <f>+F22+F15</f>
        <v>51438</v>
      </c>
      <c r="H23" s="19">
        <f>+H22+H15</f>
        <v>64763</v>
      </c>
    </row>
    <row r="24" spans="6:8" ht="12.75">
      <c r="F24" s="15"/>
      <c r="H24" s="15"/>
    </row>
    <row r="25" spans="1:8" ht="12.75">
      <c r="A25" s="4" t="s">
        <v>25</v>
      </c>
      <c r="B25" s="4"/>
      <c r="C25" s="4"/>
      <c r="D25" s="4"/>
      <c r="F25" s="15"/>
      <c r="H25" s="15"/>
    </row>
    <row r="26" spans="1:8" ht="12.75">
      <c r="A26" s="1" t="s">
        <v>47</v>
      </c>
      <c r="F26" s="15">
        <v>55410</v>
      </c>
      <c r="H26" s="15">
        <v>55410</v>
      </c>
    </row>
    <row r="27" spans="1:8" ht="12.75">
      <c r="A27" s="1" t="s">
        <v>27</v>
      </c>
      <c r="F27" s="15">
        <f>-23930-267-591</f>
        <v>-24788</v>
      </c>
      <c r="H27" s="15">
        <v>-2016</v>
      </c>
    </row>
    <row r="28" spans="1:8" ht="12.75">
      <c r="A28" s="4" t="s">
        <v>32</v>
      </c>
      <c r="B28" s="4"/>
      <c r="F28" s="24">
        <f>SUM(F26:F27)</f>
        <v>30622</v>
      </c>
      <c r="H28" s="24">
        <f>SUM(H26:H27)</f>
        <v>53394</v>
      </c>
    </row>
    <row r="29" spans="6:8" ht="12.75">
      <c r="F29" s="25"/>
      <c r="H29" s="25"/>
    </row>
    <row r="30" spans="6:8" ht="12.75">
      <c r="F30" s="15"/>
      <c r="H30" s="15"/>
    </row>
    <row r="31" spans="1:8" ht="12.75">
      <c r="A31" s="4" t="s">
        <v>28</v>
      </c>
      <c r="B31" s="4"/>
      <c r="F31" s="15"/>
      <c r="H31" s="15"/>
    </row>
    <row r="32" spans="1:10" ht="12.75">
      <c r="A32" s="1" t="s">
        <v>48</v>
      </c>
      <c r="F32" s="15">
        <v>0</v>
      </c>
      <c r="H32" s="15">
        <v>73</v>
      </c>
      <c r="J32" s="26">
        <f>F32-H32</f>
        <v>-73</v>
      </c>
    </row>
    <row r="33" spans="1:11" ht="12.75">
      <c r="A33" s="1" t="s">
        <v>49</v>
      </c>
      <c r="F33" s="25">
        <f>20225+591</f>
        <v>20816</v>
      </c>
      <c r="H33" s="25">
        <v>11296</v>
      </c>
      <c r="J33" s="26">
        <f>F33-H33</f>
        <v>9520</v>
      </c>
      <c r="K33" s="3"/>
    </row>
    <row r="34" spans="1:11" ht="12.75">
      <c r="A34" s="4" t="s">
        <v>50</v>
      </c>
      <c r="B34" s="4"/>
      <c r="F34" s="24">
        <f>SUM(F32:F33)</f>
        <v>20816</v>
      </c>
      <c r="H34" s="24">
        <f>SUM(H32:H33)</f>
        <v>11369</v>
      </c>
      <c r="J34" s="27"/>
      <c r="K34" s="26">
        <f>SUM(J32:J33)</f>
        <v>9447</v>
      </c>
    </row>
    <row r="35" spans="1:8" ht="13.5" thickBot="1">
      <c r="A35" s="4" t="s">
        <v>29</v>
      </c>
      <c r="B35" s="4"/>
      <c r="C35" s="4"/>
      <c r="D35" s="4"/>
      <c r="F35" s="19">
        <f>+F34+F28</f>
        <v>51438</v>
      </c>
      <c r="H35" s="19">
        <f>+H34+H28</f>
        <v>64763</v>
      </c>
    </row>
    <row r="36" ht="12.75">
      <c r="K36" s="1">
        <f>SUM(K12:K34)</f>
        <v>-2904</v>
      </c>
    </row>
    <row r="39" spans="1:8" ht="12.75">
      <c r="A39" s="28" t="s">
        <v>58</v>
      </c>
      <c r="B39" s="38"/>
      <c r="C39" s="28"/>
      <c r="D39" s="28"/>
      <c r="E39" s="28"/>
      <c r="F39" s="28"/>
      <c r="G39" s="28"/>
      <c r="H39" s="28"/>
    </row>
    <row r="40" spans="1:8" ht="12.75">
      <c r="A40" s="28" t="s">
        <v>65</v>
      </c>
      <c r="B40" s="38"/>
      <c r="C40" s="28"/>
      <c r="D40" s="28"/>
      <c r="E40" s="28"/>
      <c r="F40" s="28"/>
      <c r="G40" s="28"/>
      <c r="H40" s="28"/>
    </row>
    <row r="41" spans="1:8" ht="12.75">
      <c r="A41" s="28" t="s">
        <v>59</v>
      </c>
      <c r="B41" s="28"/>
      <c r="C41" s="28"/>
      <c r="D41" s="28"/>
      <c r="E41" s="28"/>
      <c r="F41" s="39"/>
      <c r="G41" s="28"/>
      <c r="H41" s="39"/>
    </row>
    <row r="42" spans="6:8" ht="12.75">
      <c r="F42" s="26">
        <f>F35-F23</f>
        <v>0</v>
      </c>
      <c r="H42" s="26">
        <f>H35-H23</f>
        <v>0</v>
      </c>
    </row>
  </sheetData>
  <printOptions horizontalCentered="1"/>
  <pageMargins left="0.75" right="0.75" top="1" bottom="1" header="0.5" footer="0.5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1">
      <selection activeCell="I18" sqref="I18"/>
    </sheetView>
  </sheetViews>
  <sheetFormatPr defaultColWidth="9.140625" defaultRowHeight="12.75"/>
  <cols>
    <col min="1" max="1" width="15.8515625" style="1" customWidth="1"/>
    <col min="2" max="2" width="7.8515625" style="1" customWidth="1"/>
    <col min="3" max="3" width="11.8515625" style="1" customWidth="1"/>
    <col min="4" max="4" width="3.140625" style="1" customWidth="1"/>
    <col min="5" max="5" width="11.140625" style="1" customWidth="1"/>
    <col min="6" max="6" width="3.140625" style="1" customWidth="1"/>
    <col min="7" max="7" width="11.57421875" style="1" customWidth="1"/>
    <col min="8" max="8" width="3.140625" style="1" customWidth="1"/>
    <col min="9" max="9" width="15.7109375" style="1" customWidth="1"/>
    <col min="10" max="10" width="3.140625" style="1" customWidth="1"/>
    <col min="11" max="11" width="9.7109375" style="1" customWidth="1"/>
    <col min="12" max="16384" width="7.8515625" style="1" customWidth="1"/>
  </cols>
  <sheetData>
    <row r="1" ht="15.75">
      <c r="A1" s="5" t="s">
        <v>8</v>
      </c>
    </row>
    <row r="3" spans="1:2" ht="15.75">
      <c r="A3" s="5" t="s">
        <v>43</v>
      </c>
      <c r="B3" s="5"/>
    </row>
    <row r="4" ht="15.75">
      <c r="A4" s="5" t="s">
        <v>89</v>
      </c>
    </row>
    <row r="6" spans="5:7" ht="12.75">
      <c r="E6" s="2"/>
      <c r="G6" s="2"/>
    </row>
    <row r="7" spans="5:9" ht="12.75">
      <c r="E7" s="2"/>
      <c r="G7" s="2" t="s">
        <v>41</v>
      </c>
      <c r="I7" s="8" t="s">
        <v>36</v>
      </c>
    </row>
    <row r="8" spans="3:11" ht="12.75">
      <c r="C8" s="29" t="s">
        <v>26</v>
      </c>
      <c r="E8" s="29" t="s">
        <v>60</v>
      </c>
      <c r="G8" s="29" t="s">
        <v>27</v>
      </c>
      <c r="I8" s="3" t="s">
        <v>37</v>
      </c>
      <c r="K8" s="29" t="s">
        <v>38</v>
      </c>
    </row>
    <row r="9" spans="3:11" ht="12.75">
      <c r="C9" s="2" t="s">
        <v>15</v>
      </c>
      <c r="E9" s="2" t="s">
        <v>15</v>
      </c>
      <c r="G9" s="2" t="s">
        <v>15</v>
      </c>
      <c r="I9" s="2" t="s">
        <v>15</v>
      </c>
      <c r="K9" s="2" t="s">
        <v>15</v>
      </c>
    </row>
    <row r="11" ht="26.25" customHeight="1">
      <c r="A11" s="32" t="s">
        <v>95</v>
      </c>
    </row>
    <row r="12" ht="18" customHeight="1"/>
    <row r="13" spans="1:11" ht="26.25" customHeight="1">
      <c r="A13" s="33" t="s">
        <v>39</v>
      </c>
      <c r="C13" s="15">
        <v>55410</v>
      </c>
      <c r="E13" s="15">
        <v>38452</v>
      </c>
      <c r="G13" s="15">
        <v>51</v>
      </c>
      <c r="I13" s="15">
        <f>-40519</f>
        <v>-40519</v>
      </c>
      <c r="K13" s="26">
        <f>+C13+E13+G13+I13</f>
        <v>53394</v>
      </c>
    </row>
    <row r="14" ht="16.5" customHeight="1"/>
    <row r="15" spans="1:11" ht="27" customHeight="1">
      <c r="A15" s="33" t="s">
        <v>42</v>
      </c>
      <c r="C15" s="34">
        <v>0</v>
      </c>
      <c r="E15" s="34">
        <v>0</v>
      </c>
      <c r="G15" s="34">
        <v>0</v>
      </c>
      <c r="I15" s="15">
        <f>+CIS!F27</f>
        <v>-22772</v>
      </c>
      <c r="K15" s="15">
        <f>+I15+G15+E15+C15</f>
        <v>-22772</v>
      </c>
    </row>
    <row r="17" spans="1:11" ht="24" customHeight="1">
      <c r="A17" s="33" t="s">
        <v>40</v>
      </c>
      <c r="C17" s="24">
        <f>SUM(C13:C15)</f>
        <v>55410</v>
      </c>
      <c r="E17" s="24">
        <f>SUM(E13:E15)</f>
        <v>38452</v>
      </c>
      <c r="F17" s="13"/>
      <c r="G17" s="24">
        <f>SUM(G13:G15)</f>
        <v>51</v>
      </c>
      <c r="H17" s="13"/>
      <c r="I17" s="24">
        <f>SUM(I13:I15)</f>
        <v>-63291</v>
      </c>
      <c r="J17" s="13"/>
      <c r="K17" s="24">
        <f>SUM(K13:K15)</f>
        <v>30622</v>
      </c>
    </row>
    <row r="20" ht="30.75" customHeight="1"/>
    <row r="21" ht="25.5" customHeight="1">
      <c r="A21" s="32" t="s">
        <v>96</v>
      </c>
    </row>
    <row r="22" ht="17.25" customHeight="1">
      <c r="A22" s="35"/>
    </row>
    <row r="23" spans="1:11" ht="27.75" customHeight="1">
      <c r="A23" s="33" t="s">
        <v>39</v>
      </c>
      <c r="C23" s="15">
        <v>55410</v>
      </c>
      <c r="D23" s="15"/>
      <c r="E23" s="15">
        <v>38452</v>
      </c>
      <c r="F23" s="15"/>
      <c r="G23" s="15">
        <v>51</v>
      </c>
      <c r="H23" s="15"/>
      <c r="I23" s="15">
        <v>-26418</v>
      </c>
      <c r="J23" s="15"/>
      <c r="K23" s="15">
        <f>SUM(C23:I23)</f>
        <v>67495</v>
      </c>
    </row>
    <row r="24" spans="3:11" ht="12.75"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5.5">
      <c r="A25" s="33" t="s">
        <v>42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v>-14101</v>
      </c>
      <c r="J25" s="15"/>
      <c r="K25" s="15">
        <f>SUM(C25:I25)</f>
        <v>-14101</v>
      </c>
    </row>
    <row r="26" spans="1:11" ht="12.75">
      <c r="A26" s="33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26.25" customHeight="1">
      <c r="A27" s="33" t="s">
        <v>40</v>
      </c>
      <c r="C27" s="24">
        <f>SUM(C23:C25)</f>
        <v>55410</v>
      </c>
      <c r="D27" s="15"/>
      <c r="E27" s="24">
        <f>SUM(E23:E25)</f>
        <v>38452</v>
      </c>
      <c r="F27" s="15"/>
      <c r="G27" s="24">
        <f>SUM(G23:G25)</f>
        <v>51</v>
      </c>
      <c r="H27" s="15"/>
      <c r="I27" s="24">
        <f>SUM(I23:I25)</f>
        <v>-40519</v>
      </c>
      <c r="J27" s="15"/>
      <c r="K27" s="24">
        <f>SUM(K23:K26)</f>
        <v>53394</v>
      </c>
    </row>
    <row r="30" spans="1:2" ht="12.75">
      <c r="A30" s="1" t="s">
        <v>57</v>
      </c>
      <c r="B30" s="15"/>
    </row>
    <row r="31" spans="1:2" ht="12.75">
      <c r="A31" s="1" t="s">
        <v>64</v>
      </c>
      <c r="B31" s="15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</sheetData>
  <printOptions horizontalCentered="1"/>
  <pageMargins left="1" right="1" top="0.5" bottom="0.5" header="0.5" footer="0.5"/>
  <pageSetup fitToHeight="1" fitToWidth="1"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5">
      <selection activeCell="D9" sqref="D9"/>
    </sheetView>
  </sheetViews>
  <sheetFormatPr defaultColWidth="9.140625" defaultRowHeight="12.75"/>
  <cols>
    <col min="1" max="2" width="9.140625" style="1" customWidth="1"/>
    <col min="3" max="3" width="18.00390625" style="1" customWidth="1"/>
    <col min="4" max="4" width="20.00390625" style="1" customWidth="1"/>
    <col min="5" max="5" width="14.00390625" style="40" customWidth="1"/>
    <col min="6" max="6" width="2.00390625" style="41" customWidth="1"/>
    <col min="7" max="7" width="14.00390625" style="40" customWidth="1"/>
    <col min="8" max="16384" width="9.140625" style="1" customWidth="1"/>
  </cols>
  <sheetData>
    <row r="1" ht="15.75">
      <c r="A1" s="5" t="s">
        <v>8</v>
      </c>
    </row>
    <row r="3" spans="1:2" ht="15.75">
      <c r="A3" s="5" t="s">
        <v>33</v>
      </c>
      <c r="B3" s="5"/>
    </row>
    <row r="4" ht="15.75">
      <c r="A4" s="5" t="s">
        <v>89</v>
      </c>
    </row>
    <row r="6" spans="5:7" ht="12.75">
      <c r="E6" s="42">
        <v>2007</v>
      </c>
      <c r="F6" s="43"/>
      <c r="G6" s="42">
        <v>2006</v>
      </c>
    </row>
    <row r="7" spans="5:7" ht="12.75">
      <c r="E7" s="36" t="s">
        <v>93</v>
      </c>
      <c r="G7" s="36" t="s">
        <v>91</v>
      </c>
    </row>
    <row r="8" spans="5:7" ht="12.75">
      <c r="E8" s="36" t="s">
        <v>94</v>
      </c>
      <c r="G8" s="36" t="s">
        <v>94</v>
      </c>
    </row>
    <row r="9" spans="5:7" ht="12.75">
      <c r="E9" s="36" t="s">
        <v>15</v>
      </c>
      <c r="G9" s="36" t="s">
        <v>15</v>
      </c>
    </row>
    <row r="10" spans="1:4" ht="12.75">
      <c r="A10" s="4" t="s">
        <v>66</v>
      </c>
      <c r="B10" s="4"/>
      <c r="C10" s="4"/>
      <c r="D10" s="4"/>
    </row>
    <row r="11" spans="1:7" ht="12.75">
      <c r="A11" s="1" t="s">
        <v>68</v>
      </c>
      <c r="E11" s="40">
        <f>+CIS!F25</f>
        <v>-22771</v>
      </c>
      <c r="G11" s="40">
        <v>-14101</v>
      </c>
    </row>
    <row r="12" spans="1:5" ht="12.75">
      <c r="A12" s="1" t="s">
        <v>67</v>
      </c>
      <c r="E12" s="40">
        <v>0</v>
      </c>
    </row>
    <row r="13" spans="1:7" ht="12.75">
      <c r="A13" s="1" t="s">
        <v>69</v>
      </c>
      <c r="E13" s="40">
        <f>619+267</f>
        <v>886</v>
      </c>
      <c r="G13" s="40">
        <v>1593</v>
      </c>
    </row>
    <row r="14" spans="1:7" ht="12.75">
      <c r="A14" s="1" t="s">
        <v>84</v>
      </c>
      <c r="E14" s="40">
        <v>14714</v>
      </c>
      <c r="G14" s="40">
        <v>7787</v>
      </c>
    </row>
    <row r="15" spans="1:7" ht="12.75">
      <c r="A15" s="1" t="s">
        <v>87</v>
      </c>
      <c r="E15" s="40">
        <v>293</v>
      </c>
      <c r="G15" s="40">
        <v>253</v>
      </c>
    </row>
    <row r="16" spans="1:7" ht="12.75">
      <c r="A16" s="1" t="s">
        <v>88</v>
      </c>
      <c r="E16" s="40">
        <v>-7</v>
      </c>
      <c r="G16" s="40">
        <v>24</v>
      </c>
    </row>
    <row r="17" spans="1:7" ht="12.75">
      <c r="A17" s="1" t="s">
        <v>70</v>
      </c>
      <c r="E17" s="40">
        <f>+CBS!H19+CBS!H20-CBS!F19-CBS!F20</f>
        <v>-9950</v>
      </c>
      <c r="G17" s="40">
        <v>12337</v>
      </c>
    </row>
    <row r="18" spans="1:7" ht="12.75">
      <c r="A18" s="1" t="s">
        <v>71</v>
      </c>
      <c r="E18" s="40">
        <f>+CBS!F34-CBS!H34</f>
        <v>9447</v>
      </c>
      <c r="G18" s="40">
        <v>-7190</v>
      </c>
    </row>
    <row r="19" spans="1:7" ht="12.75">
      <c r="A19" s="1" t="s">
        <v>72</v>
      </c>
      <c r="E19" s="44">
        <f>SUM(E11:E18)</f>
        <v>-7388</v>
      </c>
      <c r="G19" s="44">
        <f>SUM(G11:G18)</f>
        <v>703</v>
      </c>
    </row>
    <row r="21" spans="1:4" ht="12.75">
      <c r="A21" s="4" t="s">
        <v>73</v>
      </c>
      <c r="B21" s="4"/>
      <c r="C21" s="4"/>
      <c r="D21" s="4"/>
    </row>
    <row r="22" spans="1:7" ht="12.75">
      <c r="A22" s="1" t="s">
        <v>74</v>
      </c>
      <c r="E22" s="40">
        <v>0</v>
      </c>
      <c r="G22" s="40">
        <v>-31</v>
      </c>
    </row>
    <row r="23" spans="1:7" ht="12.75">
      <c r="A23" s="1" t="s">
        <v>85</v>
      </c>
      <c r="E23" s="40">
        <v>200</v>
      </c>
      <c r="G23" s="40">
        <v>0</v>
      </c>
    </row>
    <row r="24" spans="1:7" ht="12.75">
      <c r="A24" s="1" t="s">
        <v>86</v>
      </c>
      <c r="E24" s="40">
        <v>7</v>
      </c>
      <c r="G24" s="40">
        <v>0</v>
      </c>
    </row>
    <row r="25" spans="1:7" ht="12.75">
      <c r="A25" s="1" t="s">
        <v>78</v>
      </c>
      <c r="E25" s="44">
        <f>SUM(E22:E24)</f>
        <v>207</v>
      </c>
      <c r="G25" s="44">
        <f>SUM(G22)</f>
        <v>-31</v>
      </c>
    </row>
    <row r="28" spans="1:4" ht="12.75">
      <c r="A28" s="4" t="s">
        <v>75</v>
      </c>
      <c r="B28" s="4"/>
      <c r="C28" s="4"/>
      <c r="D28" s="4"/>
    </row>
    <row r="29" spans="1:7" ht="12.75">
      <c r="A29" s="1" t="s">
        <v>76</v>
      </c>
      <c r="E29" s="40">
        <v>0</v>
      </c>
      <c r="G29" s="40">
        <v>-24</v>
      </c>
    </row>
    <row r="30" spans="1:7" ht="12.75">
      <c r="A30" s="1" t="s">
        <v>77</v>
      </c>
      <c r="G30" s="40">
        <v>-961</v>
      </c>
    </row>
    <row r="31" spans="1:7" ht="12.75">
      <c r="A31" s="1" t="s">
        <v>79</v>
      </c>
      <c r="E31" s="44">
        <f>SUM(E29:E30)</f>
        <v>0</v>
      </c>
      <c r="G31" s="44">
        <f>SUM(G29:G30)</f>
        <v>-985</v>
      </c>
    </row>
    <row r="33" spans="1:7" ht="12.75">
      <c r="A33" s="4" t="s">
        <v>82</v>
      </c>
      <c r="B33" s="4"/>
      <c r="C33" s="4"/>
      <c r="D33" s="4"/>
      <c r="E33" s="40">
        <f>+E31+E25+E19</f>
        <v>-7181</v>
      </c>
      <c r="G33" s="40">
        <f>+G31+G25+G19</f>
        <v>-313</v>
      </c>
    </row>
    <row r="34" spans="1:7" ht="12.75">
      <c r="A34" s="4" t="s">
        <v>80</v>
      </c>
      <c r="B34" s="4"/>
      <c r="C34" s="4"/>
      <c r="D34" s="4"/>
      <c r="E34" s="40">
        <v>7535</v>
      </c>
      <c r="G34" s="40">
        <v>7848</v>
      </c>
    </row>
    <row r="35" spans="1:7" ht="12.75">
      <c r="A35" s="4" t="s">
        <v>81</v>
      </c>
      <c r="B35" s="4"/>
      <c r="C35" s="4"/>
      <c r="D35" s="4"/>
      <c r="E35" s="44">
        <f>SUM(E33:E34)</f>
        <v>354</v>
      </c>
      <c r="G35" s="44">
        <f>SUM(G33:G34)</f>
        <v>7535</v>
      </c>
    </row>
    <row r="38" spans="1:8" ht="12.75">
      <c r="A38" s="28" t="s">
        <v>56</v>
      </c>
      <c r="B38" s="38"/>
      <c r="C38" s="28"/>
      <c r="D38" s="28"/>
      <c r="E38" s="45"/>
      <c r="F38" s="46"/>
      <c r="G38" s="45"/>
      <c r="H38" s="28"/>
    </row>
    <row r="39" spans="1:8" ht="12.75">
      <c r="A39" s="28" t="s">
        <v>64</v>
      </c>
      <c r="B39" s="38"/>
      <c r="C39" s="28"/>
      <c r="D39" s="28"/>
      <c r="E39" s="45"/>
      <c r="F39" s="46"/>
      <c r="G39" s="45"/>
      <c r="H39" s="28"/>
    </row>
  </sheetData>
  <printOptions/>
  <pageMargins left="0.75" right="0.75" top="1" bottom="1" header="0.5" footer="0.5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Nakamichi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Murugan</dc:creator>
  <cp:keywords/>
  <dc:description/>
  <cp:lastModifiedBy> </cp:lastModifiedBy>
  <cp:lastPrinted>2008-02-28T07:53:10Z</cp:lastPrinted>
  <dcterms:created xsi:type="dcterms:W3CDTF">2006-03-27T06:04:56Z</dcterms:created>
  <dcterms:modified xsi:type="dcterms:W3CDTF">2008-02-29T01:13:27Z</dcterms:modified>
  <cp:category/>
  <cp:version/>
  <cp:contentType/>
  <cp:contentStatus/>
</cp:coreProperties>
</file>